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8475"/>
  </bookViews>
  <sheets>
    <sheet name="Calcul" sheetId="3" r:id="rId1"/>
    <sheet name="Note" sheetId="1" state="hidden" r:id="rId2"/>
    <sheet name="Feuil1" sheetId="4" r:id="rId3"/>
  </sheets>
  <definedNames>
    <definedName name="bareme">Note!$H$9:$H$19</definedName>
    <definedName name="cv">Note!$G$9:$G$19</definedName>
    <definedName name="faceaface" localSheetId="1">Note!$B$9:$B$15</definedName>
    <definedName name="faceaface">Note!$B$9:$B$15</definedName>
    <definedName name="NBJOUR">Note!$I$9:$I$10</definedName>
    <definedName name="paiement">Note!$C$9:$C$15</definedName>
  </definedNames>
  <calcPr calcId="145621"/>
</workbook>
</file>

<file path=xl/calcChain.xml><?xml version="1.0" encoding="utf-8"?>
<calcChain xmlns="http://schemas.openxmlformats.org/spreadsheetml/2006/main">
  <c r="F29" i="3" l="1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 l="1"/>
  <c r="G21" i="3" s="1"/>
  <c r="F20" i="3"/>
  <c r="G20" i="3" s="1"/>
  <c r="F19" i="3"/>
  <c r="G19" i="3" s="1"/>
  <c r="F18" i="3"/>
  <c r="G18" i="3" s="1"/>
  <c r="C15" i="1"/>
  <c r="D15" i="1" s="1"/>
  <c r="E15" i="1" s="1"/>
  <c r="D14" i="1"/>
  <c r="E14" i="1" s="1"/>
  <c r="C9" i="1"/>
  <c r="D9" i="1" s="1"/>
  <c r="E9" i="1" s="1"/>
  <c r="C11" i="1"/>
  <c r="D11" i="1" s="1"/>
  <c r="E11" i="1" s="1"/>
  <c r="C12" i="1"/>
  <c r="D12" i="1" s="1"/>
  <c r="E12" i="1" s="1"/>
  <c r="C10" i="1"/>
  <c r="D10" i="1" s="1"/>
  <c r="E10" i="1" s="1"/>
  <c r="C13" i="1"/>
  <c r="D13" i="1" s="1"/>
  <c r="E13" i="1" s="1"/>
  <c r="G30" i="3" l="1"/>
  <c r="E9" i="3" s="1"/>
</calcChain>
</file>

<file path=xl/sharedStrings.xml><?xml version="1.0" encoding="utf-8"?>
<sst xmlns="http://schemas.openxmlformats.org/spreadsheetml/2006/main" count="76" uniqueCount="72">
  <si>
    <t>ASSOCIATION DE FORMATION ET SECURITE DU CALAISIS</t>
  </si>
  <si>
    <t>Centre d'Incendie et de Secours rue Léonard de Vinci 62730 Marck</t>
  </si>
  <si>
    <t>INDEMNITES KILOMETRIQUES</t>
  </si>
  <si>
    <t>Kms parcourus</t>
  </si>
  <si>
    <t>Puiss Fiscale VL</t>
  </si>
  <si>
    <t>Principe de fonctionnement des indémnités kilométriques</t>
  </si>
  <si>
    <t>Face à Face</t>
  </si>
  <si>
    <t>Paiement</t>
  </si>
  <si>
    <t>Majoration</t>
  </si>
  <si>
    <t>Heures</t>
  </si>
  <si>
    <t>Euros</t>
  </si>
  <si>
    <t>Barème KM fiscal</t>
  </si>
  <si>
    <t>cv</t>
  </si>
  <si>
    <t>euro/km</t>
  </si>
  <si>
    <t>Barème</t>
  </si>
  <si>
    <t>Total</t>
  </si>
  <si>
    <t>Nature</t>
  </si>
  <si>
    <t>Départ</t>
  </si>
  <si>
    <t>Date</t>
  </si>
  <si>
    <t>Total à régler</t>
  </si>
  <si>
    <t>Remplir uniquement les cases grisées</t>
  </si>
  <si>
    <t>Liste des moniteurs</t>
  </si>
  <si>
    <t>Boyez François</t>
  </si>
  <si>
    <t>Barthélemy Pascal</t>
  </si>
  <si>
    <t>Tirmarche Jean Charles</t>
  </si>
  <si>
    <t>Bal Valery</t>
  </si>
  <si>
    <t>Grimonprez Olivier</t>
  </si>
  <si>
    <t>Pestelle Philippe</t>
  </si>
  <si>
    <t>Corion Frédéric</t>
  </si>
  <si>
    <t>Bailleux Yohan</t>
  </si>
  <si>
    <t>Buttez Willy</t>
  </si>
  <si>
    <t>Lecras Bernard</t>
  </si>
  <si>
    <t>Coze Thierry</t>
  </si>
  <si>
    <t>Huguet Vincent</t>
  </si>
  <si>
    <t>Delavier Marc</t>
  </si>
  <si>
    <t>Merlot Jérôme</t>
  </si>
  <si>
    <t>Caffier Julien</t>
  </si>
  <si>
    <t>Fontaine Sébastien</t>
  </si>
  <si>
    <t>Normand Georges</t>
  </si>
  <si>
    <t>Ranson Christophe</t>
  </si>
  <si>
    <t>Louvet Dimitri</t>
  </si>
  <si>
    <t>Lenfant Stéphanie</t>
  </si>
  <si>
    <t>Lenfant Vincent</t>
  </si>
  <si>
    <t>Bourre Luc</t>
  </si>
  <si>
    <t>NOM du formateur</t>
  </si>
  <si>
    <t>Adresse du domicile</t>
  </si>
  <si>
    <t>Commune</t>
  </si>
  <si>
    <t>Formation PSC1</t>
  </si>
  <si>
    <t>Formation TAP</t>
  </si>
  <si>
    <t>Formation/Examen BNSSA</t>
  </si>
  <si>
    <t>Formation SST</t>
  </si>
  <si>
    <t>MAC SST</t>
  </si>
  <si>
    <t>Sensibilisation Info Public</t>
  </si>
  <si>
    <t>Formation DAE</t>
  </si>
  <si>
    <t>Rendez vous client</t>
  </si>
  <si>
    <t>Formation PSE</t>
  </si>
  <si>
    <t>Détails du déplacement</t>
  </si>
  <si>
    <t xml:space="preserve">Formation effectuée </t>
  </si>
  <si>
    <t>Motif déplacement</t>
  </si>
  <si>
    <t>Déplacement vers lieu de formation</t>
  </si>
  <si>
    <t>Retour vers Centre de Secours</t>
  </si>
  <si>
    <t>Prise en compte du matériel au Cis</t>
  </si>
  <si>
    <t>Trajet possible</t>
  </si>
  <si>
    <t>Domicile vers Cis</t>
  </si>
  <si>
    <t>Cis vers lieu de formation</t>
  </si>
  <si>
    <t>Lieu de formation vers domicile</t>
  </si>
  <si>
    <t>Domicile vers lieu de formation</t>
  </si>
  <si>
    <t>Autre</t>
  </si>
  <si>
    <t>Lieu de formation vers Cis</t>
  </si>
  <si>
    <t>Lieu de formation</t>
  </si>
  <si>
    <t>Remisage du matériel</t>
  </si>
  <si>
    <t>Pause repas - retour vers domicile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</si>
</sst>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\ &quot;€&quot;"/>
    <numFmt numFmtId="166" formatCode="dd/mm/yy;@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Protection="1"/>
    <xf numFmtId="0" fontId="8" fillId="0" borderId="0" xfId="0" applyFont="1" applyProtection="1"/>
    <xf numFmtId="0" fontId="0" fillId="0" borderId="1" xfId="0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165" fontId="4" fillId="0" borderId="1" xfId="0" applyNumberFormat="1" applyFont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164" fontId="7" fillId="3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164" fontId="7" fillId="2" borderId="1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164" fontId="14" fillId="0" borderId="0" xfId="0" applyNumberFormat="1" applyFont="1" applyFill="1" applyBorder="1" applyAlignment="1">
      <alignment vertical="center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 vertical="center"/>
    </xf>
    <xf numFmtId="164" fontId="14" fillId="0" borderId="17" xfId="0" applyNumberFormat="1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64" fontId="14" fillId="0" borderId="8" xfId="0" applyNumberFormat="1" applyFont="1" applyFill="1" applyBorder="1" applyAlignment="1">
      <alignment horizontal="center" vertical="center"/>
    </xf>
    <xf numFmtId="164" fontId="14" fillId="0" borderId="18" xfId="0" applyNumberFormat="1" applyFont="1" applyFill="1" applyBorder="1" applyAlignment="1">
      <alignment horizontal="center" vertical="center"/>
    </xf>
    <xf numFmtId="164" fontId="14" fillId="0" borderId="9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38101</xdr:rowOff>
    </xdr:from>
    <xdr:to>
      <xdr:col>1</xdr:col>
      <xdr:colOff>438151</xdr:colOff>
      <xdr:row>5</xdr:row>
      <xdr:rowOff>171451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38101"/>
          <a:ext cx="10287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24</xdr:row>
      <xdr:rowOff>171450</xdr:rowOff>
    </xdr:from>
    <xdr:to>
      <xdr:col>7</xdr:col>
      <xdr:colOff>190500</xdr:colOff>
      <xdr:row>29</xdr:row>
      <xdr:rowOff>123825</xdr:rowOff>
    </xdr:to>
    <xdr:sp macro="" textlink="">
      <xdr:nvSpPr>
        <xdr:cNvPr id="2" name="Ellipse 1"/>
        <xdr:cNvSpPr/>
      </xdr:nvSpPr>
      <xdr:spPr>
        <a:xfrm>
          <a:off x="3629025" y="6096000"/>
          <a:ext cx="1343025" cy="9048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Caserne pour récupérer matériel</a:t>
          </a:r>
        </a:p>
      </xdr:txBody>
    </xdr:sp>
    <xdr:clientData/>
  </xdr:twoCellAnchor>
  <xdr:twoCellAnchor>
    <xdr:from>
      <xdr:col>3</xdr:col>
      <xdr:colOff>171450</xdr:colOff>
      <xdr:row>22</xdr:row>
      <xdr:rowOff>171450</xdr:rowOff>
    </xdr:from>
    <xdr:to>
      <xdr:col>4</xdr:col>
      <xdr:colOff>533400</xdr:colOff>
      <xdr:row>27</xdr:row>
      <xdr:rowOff>95250</xdr:rowOff>
    </xdr:to>
    <xdr:sp macro="" textlink="">
      <xdr:nvSpPr>
        <xdr:cNvPr id="3" name="Ellipse 2"/>
        <xdr:cNvSpPr/>
      </xdr:nvSpPr>
      <xdr:spPr>
        <a:xfrm>
          <a:off x="1905000" y="5715000"/>
          <a:ext cx="1123950" cy="8763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Domicile</a:t>
          </a:r>
        </a:p>
      </xdr:txBody>
    </xdr:sp>
    <xdr:clientData/>
  </xdr:twoCellAnchor>
  <xdr:twoCellAnchor>
    <xdr:from>
      <xdr:col>3</xdr:col>
      <xdr:colOff>390525</xdr:colOff>
      <xdr:row>30</xdr:row>
      <xdr:rowOff>104775</xdr:rowOff>
    </xdr:from>
    <xdr:to>
      <xdr:col>5</xdr:col>
      <xdr:colOff>47625</xdr:colOff>
      <xdr:row>35</xdr:row>
      <xdr:rowOff>133350</xdr:rowOff>
    </xdr:to>
    <xdr:sp macro="" textlink="">
      <xdr:nvSpPr>
        <xdr:cNvPr id="4" name="Ellipse 3"/>
        <xdr:cNvSpPr/>
      </xdr:nvSpPr>
      <xdr:spPr>
        <a:xfrm>
          <a:off x="2124075" y="7172325"/>
          <a:ext cx="1181100" cy="981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Lieu de formation</a:t>
          </a:r>
        </a:p>
      </xdr:txBody>
    </xdr:sp>
    <xdr:clientData/>
  </xdr:twoCellAnchor>
  <xdr:twoCellAnchor>
    <xdr:from>
      <xdr:col>4</xdr:col>
      <xdr:colOff>533400</xdr:colOff>
      <xdr:row>25</xdr:row>
      <xdr:rowOff>38100</xdr:rowOff>
    </xdr:from>
    <xdr:to>
      <xdr:col>5</xdr:col>
      <xdr:colOff>409575</xdr:colOff>
      <xdr:row>26</xdr:row>
      <xdr:rowOff>104775</xdr:rowOff>
    </xdr:to>
    <xdr:cxnSp macro="">
      <xdr:nvCxnSpPr>
        <xdr:cNvPr id="6" name="Connecteur droit avec flèche 5"/>
        <xdr:cNvCxnSpPr>
          <a:stCxn id="3" idx="6"/>
        </xdr:cNvCxnSpPr>
      </xdr:nvCxnSpPr>
      <xdr:spPr>
        <a:xfrm>
          <a:off x="3028950" y="6153150"/>
          <a:ext cx="638175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29</xdr:row>
      <xdr:rowOff>57150</xdr:rowOff>
    </xdr:from>
    <xdr:to>
      <xdr:col>5</xdr:col>
      <xdr:colOff>666750</xdr:colOff>
      <xdr:row>31</xdr:row>
      <xdr:rowOff>180975</xdr:rowOff>
    </xdr:to>
    <xdr:cxnSp macro="">
      <xdr:nvCxnSpPr>
        <xdr:cNvPr id="8" name="Connecteur droit avec flèche 7"/>
        <xdr:cNvCxnSpPr/>
      </xdr:nvCxnSpPr>
      <xdr:spPr>
        <a:xfrm flipH="1">
          <a:off x="3286125" y="6934200"/>
          <a:ext cx="638175" cy="504825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29</xdr:row>
      <xdr:rowOff>142875</xdr:rowOff>
    </xdr:from>
    <xdr:to>
      <xdr:col>6</xdr:col>
      <xdr:colOff>114300</xdr:colOff>
      <xdr:row>33</xdr:row>
      <xdr:rowOff>23813</xdr:rowOff>
    </xdr:to>
    <xdr:cxnSp macro="">
      <xdr:nvCxnSpPr>
        <xdr:cNvPr id="10" name="Connecteur droit avec flèche 9"/>
        <xdr:cNvCxnSpPr>
          <a:stCxn id="4" idx="6"/>
        </xdr:cNvCxnSpPr>
      </xdr:nvCxnSpPr>
      <xdr:spPr>
        <a:xfrm flipV="1">
          <a:off x="3305175" y="7019925"/>
          <a:ext cx="828675" cy="642938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25</xdr:row>
      <xdr:rowOff>180975</xdr:rowOff>
    </xdr:from>
    <xdr:to>
      <xdr:col>5</xdr:col>
      <xdr:colOff>371475</xdr:colOff>
      <xdr:row>27</xdr:row>
      <xdr:rowOff>52388</xdr:rowOff>
    </xdr:to>
    <xdr:cxnSp macro="">
      <xdr:nvCxnSpPr>
        <xdr:cNvPr id="12" name="Connecteur droit avec flèche 11"/>
        <xdr:cNvCxnSpPr>
          <a:stCxn id="2" idx="2"/>
        </xdr:cNvCxnSpPr>
      </xdr:nvCxnSpPr>
      <xdr:spPr>
        <a:xfrm flipH="1" flipV="1">
          <a:off x="3009900" y="6296025"/>
          <a:ext cx="619125" cy="252413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27</xdr:row>
      <xdr:rowOff>95250</xdr:rowOff>
    </xdr:from>
    <xdr:to>
      <xdr:col>4</xdr:col>
      <xdr:colOff>85725</xdr:colOff>
      <xdr:row>30</xdr:row>
      <xdr:rowOff>142875</xdr:rowOff>
    </xdr:to>
    <xdr:cxnSp macro="">
      <xdr:nvCxnSpPr>
        <xdr:cNvPr id="16" name="Connecteur droit avec flèche 15"/>
        <xdr:cNvCxnSpPr>
          <a:stCxn id="3" idx="4"/>
        </xdr:cNvCxnSpPr>
      </xdr:nvCxnSpPr>
      <xdr:spPr>
        <a:xfrm>
          <a:off x="2466975" y="6591300"/>
          <a:ext cx="114300" cy="6191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0"/>
  <sheetViews>
    <sheetView tabSelected="1" workbookViewId="0">
      <selection activeCell="D18" sqref="D18:D27"/>
    </sheetView>
  </sheetViews>
  <sheetFormatPr baseColWidth="10" defaultRowHeight="15" x14ac:dyDescent="0.25"/>
  <cols>
    <col min="1" max="1" width="12" customWidth="1"/>
    <col min="2" max="2" width="34" customWidth="1"/>
    <col min="3" max="3" width="40.85546875" customWidth="1"/>
    <col min="4" max="4" width="9.140625" customWidth="1"/>
    <col min="5" max="5" width="8.7109375" customWidth="1"/>
    <col min="6" max="6" width="9.140625" customWidth="1"/>
    <col min="7" max="7" width="10" customWidth="1"/>
  </cols>
  <sheetData>
    <row r="1" spans="1:10" x14ac:dyDescent="0.25">
      <c r="C1" s="51" t="s">
        <v>0</v>
      </c>
      <c r="D1" s="51"/>
      <c r="E1" s="51"/>
    </row>
    <row r="2" spans="1:10" ht="15.75" customHeight="1" x14ac:dyDescent="0.25">
      <c r="C2" s="52" t="s">
        <v>1</v>
      </c>
      <c r="D2" s="52"/>
      <c r="E2" s="52"/>
    </row>
    <row r="3" spans="1:10" ht="15.75" thickBot="1" x14ac:dyDescent="0.3"/>
    <row r="4" spans="1:10" ht="15" customHeight="1" x14ac:dyDescent="0.25">
      <c r="C4" s="65" t="s">
        <v>2</v>
      </c>
      <c r="D4" s="66"/>
      <c r="E4" s="67"/>
      <c r="F4" s="7"/>
      <c r="G4" s="7"/>
      <c r="H4" s="7"/>
      <c r="I4" s="7"/>
      <c r="J4" s="8"/>
    </row>
    <row r="5" spans="1:10" ht="9" customHeight="1" thickBot="1" x14ac:dyDescent="0.3">
      <c r="C5" s="68"/>
      <c r="D5" s="69"/>
      <c r="E5" s="70"/>
      <c r="F5" s="7"/>
      <c r="G5" s="7"/>
      <c r="H5" s="7"/>
      <c r="I5" s="7"/>
      <c r="J5" s="8"/>
    </row>
    <row r="6" spans="1:10" x14ac:dyDescent="0.25">
      <c r="I6" s="8"/>
      <c r="J6" s="8"/>
    </row>
    <row r="7" spans="1:10" ht="18.75" x14ac:dyDescent="0.3">
      <c r="A7" s="47"/>
      <c r="B7" s="48"/>
      <c r="C7" s="34"/>
      <c r="D7" s="45"/>
      <c r="E7" s="46"/>
      <c r="F7" s="46"/>
      <c r="G7" s="30"/>
      <c r="H7" s="1"/>
    </row>
    <row r="8" spans="1:10" ht="18.75" x14ac:dyDescent="0.3">
      <c r="A8" s="47" t="s">
        <v>44</v>
      </c>
      <c r="B8" s="48"/>
      <c r="C8" s="35"/>
      <c r="D8" s="38"/>
      <c r="E8" s="53" t="s">
        <v>19</v>
      </c>
      <c r="F8" s="54"/>
      <c r="G8" s="55"/>
    </row>
    <row r="9" spans="1:10" ht="15.75" customHeight="1" x14ac:dyDescent="0.25">
      <c r="A9" s="47" t="s">
        <v>45</v>
      </c>
      <c r="B9" s="48"/>
      <c r="C9" s="39"/>
      <c r="D9" s="36"/>
      <c r="E9" s="56">
        <f>G30</f>
        <v>0</v>
      </c>
      <c r="F9" s="57"/>
      <c r="G9" s="58"/>
      <c r="H9" s="9"/>
      <c r="I9" s="9"/>
    </row>
    <row r="10" spans="1:10" ht="15.75" customHeight="1" x14ac:dyDescent="0.25">
      <c r="A10" s="47" t="s">
        <v>46</v>
      </c>
      <c r="B10" s="48"/>
      <c r="C10" s="39"/>
      <c r="D10" s="36"/>
      <c r="E10" s="59"/>
      <c r="F10" s="60"/>
      <c r="G10" s="61"/>
      <c r="H10" s="9"/>
      <c r="I10" s="9"/>
    </row>
    <row r="11" spans="1:10" ht="15" customHeight="1" x14ac:dyDescent="0.25">
      <c r="A11" s="47" t="s">
        <v>57</v>
      </c>
      <c r="B11" s="47"/>
      <c r="C11" s="39"/>
      <c r="D11" s="36"/>
      <c r="E11" s="59"/>
      <c r="F11" s="60"/>
      <c r="G11" s="61"/>
      <c r="H11" s="4"/>
      <c r="I11" s="4"/>
    </row>
    <row r="12" spans="1:10" ht="15" customHeight="1" x14ac:dyDescent="0.25">
      <c r="A12" s="47" t="s">
        <v>69</v>
      </c>
      <c r="B12" s="47"/>
      <c r="C12" s="39"/>
      <c r="D12" s="36"/>
      <c r="E12" s="62"/>
      <c r="F12" s="63"/>
      <c r="G12" s="64"/>
      <c r="H12" s="4"/>
      <c r="I12" s="4"/>
    </row>
    <row r="13" spans="1:10" x14ac:dyDescent="0.25">
      <c r="A13" s="47"/>
      <c r="B13" s="47"/>
      <c r="C13" s="34"/>
      <c r="D13" s="28"/>
      <c r="E13" s="29"/>
      <c r="F13" s="31"/>
      <c r="G13" s="31"/>
      <c r="H13" s="4"/>
      <c r="I13" s="4"/>
    </row>
    <row r="14" spans="1:10" x14ac:dyDescent="0.25">
      <c r="A14" s="2"/>
      <c r="B14" s="2"/>
      <c r="C14" s="2"/>
      <c r="D14" s="2"/>
      <c r="E14" s="2"/>
      <c r="F14" s="2"/>
      <c r="G14" s="2"/>
    </row>
    <row r="15" spans="1:10" ht="26.25" customHeight="1" x14ac:dyDescent="0.25">
      <c r="A15" s="41" t="s">
        <v>18</v>
      </c>
      <c r="B15" s="43" t="s">
        <v>56</v>
      </c>
      <c r="C15" s="44"/>
      <c r="D15" s="49" t="s">
        <v>3</v>
      </c>
      <c r="E15" s="49" t="s">
        <v>4</v>
      </c>
      <c r="F15" s="50" t="s">
        <v>14</v>
      </c>
      <c r="G15" s="42" t="s">
        <v>15</v>
      </c>
    </row>
    <row r="16" spans="1:10" ht="10.5" customHeight="1" x14ac:dyDescent="0.25">
      <c r="A16" s="41"/>
      <c r="B16" s="6" t="s">
        <v>16</v>
      </c>
      <c r="C16" s="6" t="s">
        <v>17</v>
      </c>
      <c r="D16" s="49"/>
      <c r="E16" s="49"/>
      <c r="F16" s="50"/>
      <c r="G16" s="42"/>
    </row>
    <row r="17" spans="1:7" ht="9" customHeight="1" x14ac:dyDescent="0.25">
      <c r="A17" s="24"/>
      <c r="B17" s="10"/>
      <c r="C17" s="10"/>
      <c r="D17" s="5"/>
      <c r="E17" s="5"/>
      <c r="F17" s="5"/>
      <c r="G17" s="25"/>
    </row>
    <row r="18" spans="1:7" x14ac:dyDescent="0.25">
      <c r="A18" s="37"/>
      <c r="B18" s="27"/>
      <c r="C18" s="27"/>
      <c r="D18" s="27"/>
      <c r="E18" s="27">
        <v>7</v>
      </c>
      <c r="F18" s="3">
        <f>IF(E18=0,"",VLOOKUP($E18,Note!$G$9:$H$28,2))</f>
        <v>0.58699999999999997</v>
      </c>
      <c r="G18" s="26">
        <f t="shared" ref="G18:G29" si="0">IF(E18=0,"",D18*F18)</f>
        <v>0</v>
      </c>
    </row>
    <row r="19" spans="1:7" x14ac:dyDescent="0.25">
      <c r="A19" s="37"/>
      <c r="B19" s="27"/>
      <c r="C19" s="27"/>
      <c r="D19" s="27"/>
      <c r="E19" s="27">
        <v>7</v>
      </c>
      <c r="F19" s="3">
        <f>IF(E19=0,"",VLOOKUP($E19,Note!$G$9:$H$28,2))</f>
        <v>0.58699999999999997</v>
      </c>
      <c r="G19" s="26">
        <f t="shared" si="0"/>
        <v>0</v>
      </c>
    </row>
    <row r="20" spans="1:7" x14ac:dyDescent="0.25">
      <c r="A20" s="37"/>
      <c r="B20" s="27"/>
      <c r="C20" s="27"/>
      <c r="D20" s="27"/>
      <c r="E20" s="27">
        <v>7</v>
      </c>
      <c r="F20" s="3">
        <f>IF(E20=0,"",VLOOKUP($E20,Note!$G$9:$H$28,2))</f>
        <v>0.58699999999999997</v>
      </c>
      <c r="G20" s="26">
        <f t="shared" si="0"/>
        <v>0</v>
      </c>
    </row>
    <row r="21" spans="1:7" x14ac:dyDescent="0.25">
      <c r="A21" s="37"/>
      <c r="B21" s="27"/>
      <c r="C21" s="27"/>
      <c r="D21" s="27"/>
      <c r="E21" s="27">
        <v>7</v>
      </c>
      <c r="F21" s="3">
        <f>IF(E21=0,"",VLOOKUP($E21,Note!$G$9:$H$28,2))</f>
        <v>0.58699999999999997</v>
      </c>
      <c r="G21" s="26">
        <f t="shared" si="0"/>
        <v>0</v>
      </c>
    </row>
    <row r="22" spans="1:7" x14ac:dyDescent="0.25">
      <c r="A22" s="37"/>
      <c r="B22" s="27"/>
      <c r="C22" s="27"/>
      <c r="D22" s="27"/>
      <c r="E22" s="27">
        <v>7</v>
      </c>
      <c r="F22" s="3">
        <f>IF(E22=0,"",VLOOKUP($E22,Note!$G$9:$H$28,2))</f>
        <v>0.58699999999999997</v>
      </c>
      <c r="G22" s="26">
        <f t="shared" si="0"/>
        <v>0</v>
      </c>
    </row>
    <row r="23" spans="1:7" x14ac:dyDescent="0.25">
      <c r="A23" s="37"/>
      <c r="B23" s="27"/>
      <c r="C23" s="27"/>
      <c r="D23" s="27"/>
      <c r="E23" s="27">
        <v>7</v>
      </c>
      <c r="F23" s="3">
        <f>IF(E23=0,"",VLOOKUP($E23,Note!$G$9:$H$28,2))</f>
        <v>0.58699999999999997</v>
      </c>
      <c r="G23" s="26">
        <f t="shared" si="0"/>
        <v>0</v>
      </c>
    </row>
    <row r="24" spans="1:7" x14ac:dyDescent="0.25">
      <c r="A24" s="37"/>
      <c r="B24" s="27"/>
      <c r="C24" s="27"/>
      <c r="D24" s="27"/>
      <c r="E24" s="27">
        <v>7</v>
      </c>
      <c r="F24" s="3">
        <f>IF(E24=0,"",VLOOKUP($E24,Note!$G$9:$H$28,2))</f>
        <v>0.58699999999999997</v>
      </c>
      <c r="G24" s="26">
        <f t="shared" si="0"/>
        <v>0</v>
      </c>
    </row>
    <row r="25" spans="1:7" x14ac:dyDescent="0.25">
      <c r="A25" s="37"/>
      <c r="B25" s="27"/>
      <c r="C25" s="27"/>
      <c r="D25" s="27"/>
      <c r="E25" s="27">
        <v>7</v>
      </c>
      <c r="F25" s="3">
        <f>IF(E25=0,"",VLOOKUP($E25,Note!$G$9:$H$28,2))</f>
        <v>0.58699999999999997</v>
      </c>
      <c r="G25" s="26">
        <f t="shared" si="0"/>
        <v>0</v>
      </c>
    </row>
    <row r="26" spans="1:7" x14ac:dyDescent="0.25">
      <c r="A26" s="37"/>
      <c r="B26" s="27"/>
      <c r="C26" s="27"/>
      <c r="D26" s="27"/>
      <c r="E26" s="27">
        <v>7</v>
      </c>
      <c r="F26" s="3">
        <f>IF(E26=0,"",VLOOKUP($E26,Note!$G$9:$H$28,2))</f>
        <v>0.58699999999999997</v>
      </c>
      <c r="G26" s="26">
        <f t="shared" si="0"/>
        <v>0</v>
      </c>
    </row>
    <row r="27" spans="1:7" x14ac:dyDescent="0.25">
      <c r="A27" s="37"/>
      <c r="B27" s="27"/>
      <c r="C27" s="27"/>
      <c r="D27" s="27"/>
      <c r="E27" s="27">
        <v>7</v>
      </c>
      <c r="F27" s="3">
        <f>IF(E27=0,"",VLOOKUP($E27,Note!$G$9:$H$28,2))</f>
        <v>0.58699999999999997</v>
      </c>
      <c r="G27" s="26">
        <f t="shared" si="0"/>
        <v>0</v>
      </c>
    </row>
    <row r="28" spans="1:7" x14ac:dyDescent="0.25">
      <c r="A28" s="37"/>
      <c r="B28" s="40"/>
      <c r="C28" s="27"/>
      <c r="D28" s="27"/>
      <c r="E28" s="27">
        <v>7</v>
      </c>
      <c r="F28" s="3">
        <f>IF(E28=0,"",VLOOKUP($E28,Note!$G$9:$H$28,2))</f>
        <v>0.58699999999999997</v>
      </c>
      <c r="G28" s="26">
        <f t="shared" si="0"/>
        <v>0</v>
      </c>
    </row>
    <row r="29" spans="1:7" x14ac:dyDescent="0.25">
      <c r="A29" s="37"/>
      <c r="B29" s="27"/>
      <c r="C29" s="27"/>
      <c r="D29" s="27"/>
      <c r="E29" s="27">
        <v>7</v>
      </c>
      <c r="F29" s="3">
        <f>IF(E29=0,"",VLOOKUP($E29,Note!$G$9:$H$28,2))</f>
        <v>0.58699999999999997</v>
      </c>
      <c r="G29" s="26">
        <f t="shared" si="0"/>
        <v>0</v>
      </c>
    </row>
    <row r="30" spans="1:7" x14ac:dyDescent="0.25">
      <c r="G30" s="26">
        <f>SUM(G18:G29)</f>
        <v>0</v>
      </c>
    </row>
  </sheetData>
  <sheetProtection password="D593" sheet="1" objects="1" scenarios="1" selectLockedCells="1"/>
  <mergeCells count="19">
    <mergeCell ref="C1:E1"/>
    <mergeCell ref="C2:E2"/>
    <mergeCell ref="A11:B11"/>
    <mergeCell ref="A7:B7"/>
    <mergeCell ref="A8:B8"/>
    <mergeCell ref="E8:G8"/>
    <mergeCell ref="E9:G12"/>
    <mergeCell ref="C4:E5"/>
    <mergeCell ref="A15:A16"/>
    <mergeCell ref="G15:G16"/>
    <mergeCell ref="B15:C15"/>
    <mergeCell ref="D7:F7"/>
    <mergeCell ref="A9:B9"/>
    <mergeCell ref="A10:B10"/>
    <mergeCell ref="D15:D16"/>
    <mergeCell ref="E15:E16"/>
    <mergeCell ref="F15:F16"/>
    <mergeCell ref="A13:B13"/>
    <mergeCell ref="A12:B12"/>
  </mergeCells>
  <dataValidations count="1">
    <dataValidation type="list" allowBlank="1" showInputMessage="1" showErrorMessage="1" sqref="E17:E29">
      <formula1>cv</formula1>
    </dataValidation>
  </dataValidations>
  <pageMargins left="0.1" right="0.51" top="0" bottom="0" header="0" footer="0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Note!$J$7:$J$28</xm:f>
          </x14:formula1>
          <xm:sqref>C8</xm:sqref>
        </x14:dataValidation>
        <x14:dataValidation type="list" allowBlank="1" showInputMessage="1" showErrorMessage="1">
          <x14:formula1>
            <xm:f>Note!$K$7:$K$15</xm:f>
          </x14:formula1>
          <xm:sqref>C11</xm:sqref>
        </x14:dataValidation>
        <x14:dataValidation type="list" allowBlank="1" showInputMessage="1" showErrorMessage="1">
          <x14:formula1>
            <xm:f>Note!$L$7:$L$13</xm:f>
          </x14:formula1>
          <xm:sqref>B18:B29</xm:sqref>
        </x14:dataValidation>
        <x14:dataValidation type="list" allowBlank="1" showInputMessage="1" showErrorMessage="1">
          <x14:formula1>
            <xm:f>Note!$M$7:$M$12</xm:f>
          </x14:formula1>
          <xm:sqref>C18:C29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opLeftCell="F1" workbookViewId="0">
      <selection activeCell="L17" sqref="L17"/>
    </sheetView>
  </sheetViews>
  <sheetFormatPr baseColWidth="10" defaultRowHeight="15" x14ac:dyDescent="0.25"/>
  <cols>
    <col min="1" max="1" width="3.140625" customWidth="1"/>
    <col min="10" max="10" width="20.5703125" customWidth="1"/>
    <col min="11" max="11" width="27" customWidth="1"/>
    <col min="12" max="12" width="32.5703125" customWidth="1"/>
    <col min="13" max="13" width="28.42578125" customWidth="1"/>
  </cols>
  <sheetData>
    <row r="2" spans="2:13" x14ac:dyDescent="0.25">
      <c r="B2" s="11"/>
      <c r="C2" s="12" t="s">
        <v>5</v>
      </c>
      <c r="D2" s="11"/>
      <c r="E2" s="11"/>
      <c r="F2" s="11"/>
      <c r="G2" s="11"/>
      <c r="H2" s="11"/>
      <c r="I2" s="11"/>
    </row>
    <row r="3" spans="2:13" x14ac:dyDescent="0.25">
      <c r="B3" s="11"/>
      <c r="C3" s="11"/>
      <c r="D3" s="11"/>
      <c r="E3" s="11"/>
      <c r="F3" s="11"/>
      <c r="G3" s="11"/>
      <c r="H3" s="11"/>
      <c r="I3" s="11"/>
    </row>
    <row r="4" spans="2:13" x14ac:dyDescent="0.25">
      <c r="B4" s="11" t="s">
        <v>20</v>
      </c>
      <c r="C4" s="11"/>
      <c r="D4" s="11"/>
      <c r="E4" s="11"/>
      <c r="F4" s="11"/>
      <c r="G4" s="11"/>
      <c r="H4" s="11"/>
      <c r="I4" s="11"/>
    </row>
    <row r="5" spans="2:13" x14ac:dyDescent="0.25">
      <c r="B5" s="11"/>
      <c r="C5" s="11"/>
      <c r="D5" s="11"/>
      <c r="E5" s="11"/>
      <c r="F5" s="11"/>
      <c r="G5" s="11"/>
      <c r="H5" s="11"/>
      <c r="I5" s="11"/>
    </row>
    <row r="6" spans="2:13" x14ac:dyDescent="0.25">
      <c r="B6" s="11"/>
      <c r="C6" s="11"/>
      <c r="D6" s="11"/>
      <c r="E6" s="11"/>
      <c r="F6" s="11"/>
      <c r="G6" s="11"/>
      <c r="H6" s="11"/>
      <c r="I6" s="11"/>
      <c r="J6" t="s">
        <v>21</v>
      </c>
      <c r="K6" t="s">
        <v>16</v>
      </c>
      <c r="L6" t="s">
        <v>58</v>
      </c>
      <c r="M6" t="s">
        <v>62</v>
      </c>
    </row>
    <row r="7" spans="2:13" x14ac:dyDescent="0.25">
      <c r="B7" s="13" t="s">
        <v>6</v>
      </c>
      <c r="C7" s="13" t="s">
        <v>7</v>
      </c>
      <c r="D7" s="71" t="s">
        <v>8</v>
      </c>
      <c r="E7" s="71"/>
      <c r="F7" s="11"/>
      <c r="G7" s="71" t="s">
        <v>11</v>
      </c>
      <c r="H7" s="71"/>
      <c r="I7" s="11"/>
      <c r="J7" s="32" t="s">
        <v>29</v>
      </c>
      <c r="K7" t="s">
        <v>53</v>
      </c>
      <c r="L7" t="s">
        <v>59</v>
      </c>
      <c r="M7" t="s">
        <v>64</v>
      </c>
    </row>
    <row r="8" spans="2:13" ht="11.25" customHeight="1" x14ac:dyDescent="0.25">
      <c r="B8" s="14" t="s">
        <v>9</v>
      </c>
      <c r="C8" s="14" t="s">
        <v>9</v>
      </c>
      <c r="D8" s="14" t="s">
        <v>9</v>
      </c>
      <c r="E8" s="14" t="s">
        <v>10</v>
      </c>
      <c r="F8" s="11"/>
      <c r="G8" s="14" t="s">
        <v>12</v>
      </c>
      <c r="H8" s="14" t="s">
        <v>13</v>
      </c>
      <c r="I8" s="11"/>
      <c r="J8" s="32" t="s">
        <v>25</v>
      </c>
      <c r="K8" t="s">
        <v>47</v>
      </c>
      <c r="L8" t="s">
        <v>71</v>
      </c>
      <c r="M8" t="s">
        <v>63</v>
      </c>
    </row>
    <row r="9" spans="2:13" x14ac:dyDescent="0.25">
      <c r="B9" s="15">
        <v>4</v>
      </c>
      <c r="C9" s="15">
        <f>ROUNDUP((B9*$C$14)/$B$14,0)</f>
        <v>6</v>
      </c>
      <c r="D9" s="15">
        <f t="shared" ref="D9:D15" si="0">C9-B9</f>
        <v>2</v>
      </c>
      <c r="E9" s="16">
        <f>D9*9.5</f>
        <v>19</v>
      </c>
      <c r="F9" s="11"/>
      <c r="G9" s="17">
        <v>3</v>
      </c>
      <c r="H9" s="18">
        <v>0.40500000000000003</v>
      </c>
      <c r="I9" s="11"/>
      <c r="J9" s="32" t="s">
        <v>23</v>
      </c>
      <c r="K9" t="s">
        <v>55</v>
      </c>
      <c r="L9" t="s">
        <v>61</v>
      </c>
      <c r="M9" t="s">
        <v>66</v>
      </c>
    </row>
    <row r="10" spans="2:13" x14ac:dyDescent="0.25">
      <c r="B10" s="15">
        <v>6</v>
      </c>
      <c r="C10" s="15">
        <f>ROUNDUP((B10*$C$14)/$B$14,0)</f>
        <v>8</v>
      </c>
      <c r="D10" s="15">
        <f t="shared" si="0"/>
        <v>2</v>
      </c>
      <c r="E10" s="16">
        <f t="shared" ref="E10:E15" si="1">D10*9.5</f>
        <v>19</v>
      </c>
      <c r="F10" s="11"/>
      <c r="G10" s="17">
        <v>4</v>
      </c>
      <c r="H10" s="18">
        <v>0.48699999999999999</v>
      </c>
      <c r="I10" s="11"/>
      <c r="J10" s="32" t="s">
        <v>43</v>
      </c>
      <c r="K10" t="s">
        <v>50</v>
      </c>
      <c r="L10" t="s">
        <v>70</v>
      </c>
      <c r="M10" t="s">
        <v>68</v>
      </c>
    </row>
    <row r="11" spans="2:13" x14ac:dyDescent="0.25">
      <c r="B11" s="19">
        <v>7</v>
      </c>
      <c r="C11" s="20">
        <f>ROUNDUP((B11*$C$14)/$B$14,0)</f>
        <v>10</v>
      </c>
      <c r="D11" s="20">
        <f t="shared" si="0"/>
        <v>3</v>
      </c>
      <c r="E11" s="21">
        <f t="shared" si="1"/>
        <v>28.5</v>
      </c>
      <c r="F11" s="11"/>
      <c r="G11" s="17">
        <v>5</v>
      </c>
      <c r="H11" s="18">
        <v>0.53600000000000003</v>
      </c>
      <c r="I11" s="11"/>
      <c r="J11" s="32" t="s">
        <v>22</v>
      </c>
      <c r="K11" t="s">
        <v>48</v>
      </c>
      <c r="L11" t="s">
        <v>60</v>
      </c>
      <c r="M11" t="s">
        <v>65</v>
      </c>
    </row>
    <row r="12" spans="2:13" x14ac:dyDescent="0.25">
      <c r="B12" s="15">
        <v>8</v>
      </c>
      <c r="C12" s="15">
        <f>ROUNDUP((B12*$C$14)/$B$14,0)</f>
        <v>11</v>
      </c>
      <c r="D12" s="15">
        <f t="shared" si="0"/>
        <v>3</v>
      </c>
      <c r="E12" s="16">
        <f t="shared" si="1"/>
        <v>28.5</v>
      </c>
      <c r="F12" s="11"/>
      <c r="G12" s="17">
        <v>6</v>
      </c>
      <c r="H12" s="18">
        <v>0.56100000000000005</v>
      </c>
      <c r="I12" s="11"/>
      <c r="J12" s="32" t="s">
        <v>30</v>
      </c>
      <c r="K12" t="s">
        <v>49</v>
      </c>
      <c r="L12" t="s">
        <v>67</v>
      </c>
      <c r="M12" t="s">
        <v>67</v>
      </c>
    </row>
    <row r="13" spans="2:13" x14ac:dyDescent="0.25">
      <c r="B13" s="15">
        <v>10</v>
      </c>
      <c r="C13" s="15">
        <f>ROUNDUP((B13*$C$14)/$B$14,0)</f>
        <v>14</v>
      </c>
      <c r="D13" s="15">
        <f t="shared" si="0"/>
        <v>4</v>
      </c>
      <c r="E13" s="16">
        <f t="shared" si="1"/>
        <v>38</v>
      </c>
      <c r="F13" s="11"/>
      <c r="G13" s="17">
        <v>7</v>
      </c>
      <c r="H13" s="18">
        <v>0.58699999999999997</v>
      </c>
      <c r="I13" s="11"/>
      <c r="J13" s="33" t="s">
        <v>36</v>
      </c>
      <c r="K13" t="s">
        <v>51</v>
      </c>
    </row>
    <row r="14" spans="2:13" x14ac:dyDescent="0.25">
      <c r="B14" s="22">
        <v>12</v>
      </c>
      <c r="C14" s="22">
        <v>16</v>
      </c>
      <c r="D14" s="22">
        <f t="shared" si="0"/>
        <v>4</v>
      </c>
      <c r="E14" s="23">
        <f t="shared" si="1"/>
        <v>38</v>
      </c>
      <c r="F14" s="11"/>
      <c r="G14" s="17">
        <v>8</v>
      </c>
      <c r="H14" s="18">
        <v>0.61899999999999999</v>
      </c>
      <c r="I14" s="11"/>
      <c r="J14" s="32" t="s">
        <v>28</v>
      </c>
      <c r="K14" t="s">
        <v>54</v>
      </c>
    </row>
    <row r="15" spans="2:13" x14ac:dyDescent="0.25">
      <c r="B15" s="15">
        <v>35</v>
      </c>
      <c r="C15" s="15">
        <f>ROUNDUP((B15*$C$14)/$B$14,0)</f>
        <v>47</v>
      </c>
      <c r="D15" s="15">
        <f t="shared" si="0"/>
        <v>12</v>
      </c>
      <c r="E15" s="16">
        <f t="shared" si="1"/>
        <v>114</v>
      </c>
      <c r="F15" s="11"/>
      <c r="G15" s="17">
        <v>9</v>
      </c>
      <c r="H15" s="18">
        <v>0.63500000000000001</v>
      </c>
      <c r="I15" s="11"/>
      <c r="J15" s="32" t="s">
        <v>32</v>
      </c>
      <c r="K15" t="s">
        <v>52</v>
      </c>
    </row>
    <row r="16" spans="2:13" x14ac:dyDescent="0.25">
      <c r="B16" s="11"/>
      <c r="C16" s="11"/>
      <c r="D16" s="11"/>
      <c r="E16" s="11"/>
      <c r="F16" s="11"/>
      <c r="G16" s="17">
        <v>10</v>
      </c>
      <c r="H16" s="18">
        <v>0.66800000000000004</v>
      </c>
      <c r="I16" s="11"/>
      <c r="J16" s="32" t="s">
        <v>34</v>
      </c>
    </row>
    <row r="17" spans="2:10" x14ac:dyDescent="0.25">
      <c r="B17" s="11"/>
      <c r="C17" s="11"/>
      <c r="D17" s="11"/>
      <c r="E17" s="11"/>
      <c r="F17" s="11"/>
      <c r="G17" s="17">
        <v>11</v>
      </c>
      <c r="H17" s="18">
        <v>0.68100000000000005</v>
      </c>
      <c r="I17" s="11"/>
      <c r="J17" s="32" t="s">
        <v>37</v>
      </c>
    </row>
    <row r="18" spans="2:10" x14ac:dyDescent="0.25">
      <c r="B18" s="11"/>
      <c r="C18" s="11"/>
      <c r="D18" s="11"/>
      <c r="E18" s="11"/>
      <c r="F18" s="11"/>
      <c r="G18" s="17">
        <v>12</v>
      </c>
      <c r="H18" s="18">
        <v>0.71699999999999997</v>
      </c>
      <c r="I18" s="11"/>
      <c r="J18" s="32" t="s">
        <v>26</v>
      </c>
    </row>
    <row r="19" spans="2:10" x14ac:dyDescent="0.25">
      <c r="B19" s="11"/>
      <c r="C19" s="11"/>
      <c r="D19" s="11"/>
      <c r="E19" s="11"/>
      <c r="F19" s="11"/>
      <c r="G19" s="17">
        <v>13</v>
      </c>
      <c r="H19" s="18">
        <v>0.72899999999999998</v>
      </c>
      <c r="I19" s="11"/>
      <c r="J19" s="33" t="s">
        <v>33</v>
      </c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32" t="s">
        <v>31</v>
      </c>
    </row>
    <row r="21" spans="2:10" x14ac:dyDescent="0.25">
      <c r="J21" s="32" t="s">
        <v>41</v>
      </c>
    </row>
    <row r="22" spans="2:10" x14ac:dyDescent="0.25">
      <c r="J22" s="32" t="s">
        <v>42</v>
      </c>
    </row>
    <row r="23" spans="2:10" x14ac:dyDescent="0.25">
      <c r="J23" s="32" t="s">
        <v>40</v>
      </c>
    </row>
    <row r="24" spans="2:10" x14ac:dyDescent="0.25">
      <c r="J24" s="32" t="s">
        <v>35</v>
      </c>
    </row>
    <row r="25" spans="2:10" x14ac:dyDescent="0.25">
      <c r="J25" s="32" t="s">
        <v>38</v>
      </c>
    </row>
    <row r="26" spans="2:10" x14ac:dyDescent="0.25">
      <c r="J26" s="32" t="s">
        <v>27</v>
      </c>
    </row>
    <row r="27" spans="2:10" x14ac:dyDescent="0.25">
      <c r="J27" s="32" t="s">
        <v>39</v>
      </c>
    </row>
    <row r="28" spans="2:10" x14ac:dyDescent="0.25">
      <c r="J28" s="32" t="s">
        <v>24</v>
      </c>
    </row>
  </sheetData>
  <sheetProtection selectLockedCells="1"/>
  <sortState ref="L7:L12">
    <sortCondition ref="L7"/>
  </sortState>
  <dataConsolidate/>
  <mergeCells count="2">
    <mergeCell ref="D7:E7"/>
    <mergeCell ref="G7:H7"/>
  </mergeCells>
  <pageMargins left="0.21" right="0.2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Calcul</vt:lpstr>
      <vt:lpstr>Note</vt:lpstr>
      <vt:lpstr>Feuil1</vt:lpstr>
      <vt:lpstr>bareme</vt:lpstr>
      <vt:lpstr>cv</vt:lpstr>
      <vt:lpstr>Note!faceaface</vt:lpstr>
      <vt:lpstr>faceaface</vt:lpstr>
      <vt:lpstr>NBJOUR</vt:lpstr>
      <vt:lpstr>paiement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AFSC</dc:creator>
  <cp:lastModifiedBy>François</cp:lastModifiedBy>
  <cp:lastPrinted>2015-02-03T16:13:36Z</cp:lastPrinted>
  <dcterms:created xsi:type="dcterms:W3CDTF">2012-07-11T12:35:16Z</dcterms:created>
  <dcterms:modified xsi:type="dcterms:W3CDTF">2017-04-05T13:27:56Z</dcterms:modified>
</cp:coreProperties>
</file>